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sabinapacula-cwanek/Desktop/ASCP PROJECTS/All jobs/6-240298-SPC_Grants_Workforce_Toolkit_Pillar 4_Doc Edits/Pillar 4/Tools/"/>
    </mc:Choice>
  </mc:AlternateContent>
  <xr:revisionPtr revIDLastSave="0" documentId="13_ncr:1_{6698010C-94CE-AD48-9966-127469FCD9C8}" xr6:coauthVersionLast="47" xr6:coauthVersionMax="47" xr10:uidLastSave="{00000000-0000-0000-0000-000000000000}"/>
  <bookViews>
    <workbookView xWindow="2400" yWindow="760" windowWidth="24560" windowHeight="15880" activeTab="1" xr2:uid="{00000000-000D-0000-FFFF-FFFF00000000}"/>
  </bookViews>
  <sheets>
    <sheet name="1 per day" sheetId="2" r:id="rId1"/>
    <sheet name="EXAMPLE 1" sheetId="7" r:id="rId2"/>
    <sheet name="EXAMPLE 2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8" l="1"/>
  <c r="D16" i="8"/>
  <c r="C16" i="8"/>
  <c r="C18" i="8" s="1"/>
  <c r="E16" i="8" s="1"/>
  <c r="D8" i="8"/>
  <c r="C8" i="8"/>
  <c r="B8" i="8"/>
  <c r="E14" i="8" l="1"/>
  <c r="D14" i="7" l="1"/>
  <c r="D16" i="7" s="1"/>
  <c r="D11" i="7"/>
  <c r="C11" i="7"/>
  <c r="D7" i="7"/>
  <c r="B7" i="7"/>
  <c r="C5" i="7"/>
  <c r="C4" i="7"/>
  <c r="C7" i="7" s="1"/>
  <c r="C14" i="7" l="1"/>
  <c r="C16" i="7" s="1"/>
  <c r="E14" i="7"/>
  <c r="E16" i="7" l="1"/>
  <c r="B7" i="2" l="1"/>
  <c r="D10" i="2" l="1"/>
  <c r="C11" i="2"/>
  <c r="D9" i="2"/>
  <c r="D7" i="2"/>
  <c r="C7" i="2" l="1"/>
  <c r="C14" i="2" s="1"/>
  <c r="C16" i="2" s="1"/>
  <c r="D11" i="2"/>
  <c r="D14" i="2" s="1"/>
  <c r="D16" i="2" s="1"/>
  <c r="E16" i="2" l="1"/>
  <c r="E14" i="2"/>
</calcChain>
</file>

<file path=xl/sharedStrings.xml><?xml version="1.0" encoding="utf-8"?>
<sst xmlns="http://schemas.openxmlformats.org/spreadsheetml/2006/main" count="98" uniqueCount="59">
  <si>
    <t>Proficiency testing/year</t>
  </si>
  <si>
    <t>Test reagent/test</t>
  </si>
  <si>
    <t>Follow up / additional info needed</t>
  </si>
  <si>
    <r>
      <rPr>
        <b/>
        <sz val="11"/>
        <color theme="1"/>
        <rFont val="Calibri"/>
        <family val="2"/>
        <scheme val="minor"/>
      </rPr>
      <t xml:space="preserve">PT survey </t>
    </r>
    <r>
      <rPr>
        <sz val="11"/>
        <color theme="1"/>
        <rFont val="Calibri"/>
        <family val="2"/>
        <scheme val="minor"/>
      </rPr>
      <t>= avg per mo (total /12)</t>
    </r>
  </si>
  <si>
    <r>
      <rPr>
        <b/>
        <sz val="11"/>
        <color theme="1"/>
        <rFont val="Calibri"/>
        <family val="2"/>
        <scheme val="minor"/>
      </rPr>
      <t>Test Reagent</t>
    </r>
    <r>
      <rPr>
        <sz val="11"/>
        <color theme="1"/>
        <rFont val="Calibri"/>
        <family val="2"/>
        <scheme val="minor"/>
      </rPr>
      <t xml:space="preserve"> = (1 test/day + QC (2 levels)) x 30 Days + PT avg per mo (total/12)</t>
    </r>
  </si>
  <si>
    <t>Variance</t>
  </si>
  <si>
    <t>CMS</t>
  </si>
  <si>
    <r>
      <rPr>
        <b/>
        <sz val="11"/>
        <color theme="1"/>
        <rFont val="Calibri"/>
        <family val="2"/>
        <scheme val="minor"/>
      </rPr>
      <t>Revenue</t>
    </r>
    <r>
      <rPr>
        <sz val="11"/>
        <color theme="1"/>
        <rFont val="Calibri"/>
        <family val="2"/>
        <scheme val="minor"/>
      </rPr>
      <t xml:space="preserve"> = (CMS reimb *5 tests) x 30 days</t>
    </r>
  </si>
  <si>
    <t>Expenses</t>
  </si>
  <si>
    <t>Revenue</t>
  </si>
  <si>
    <t>Excess Revenue over Expenses</t>
  </si>
  <si>
    <t>Reimbursement</t>
  </si>
  <si>
    <t>Total</t>
  </si>
  <si>
    <t>Annual</t>
  </si>
  <si>
    <t>Need to modify based upon payer mix (assumed 50:50)</t>
  </si>
  <si>
    <r>
      <rPr>
        <b/>
        <sz val="11"/>
        <color theme="1"/>
        <rFont val="Calibri"/>
        <family val="2"/>
        <scheme val="minor"/>
      </rPr>
      <t>Calibrator</t>
    </r>
    <r>
      <rPr>
        <sz val="11"/>
        <color theme="1"/>
        <rFont val="Calibri"/>
        <family val="2"/>
        <scheme val="minor"/>
      </rPr>
      <t xml:space="preserve"> = N/A</t>
    </r>
  </si>
  <si>
    <t>Calibrators</t>
  </si>
  <si>
    <t>Yearly Costs</t>
  </si>
  <si>
    <t>1 month, 1 test/day</t>
  </si>
  <si>
    <r>
      <rPr>
        <b/>
        <sz val="11"/>
        <color theme="1"/>
        <rFont val="Calibri"/>
        <family val="2"/>
        <scheme val="minor"/>
      </rPr>
      <t>Revenue</t>
    </r>
    <r>
      <rPr>
        <sz val="11"/>
        <color theme="1"/>
        <rFont val="Calibri"/>
        <family val="2"/>
        <scheme val="minor"/>
      </rPr>
      <t xml:space="preserve"> = (BCBS reimb *5 tests) x 30 days</t>
    </r>
  </si>
  <si>
    <t>BCBS</t>
  </si>
  <si>
    <r>
      <rPr>
        <b/>
        <sz val="11"/>
        <color theme="1"/>
        <rFont val="Calibri"/>
        <family val="2"/>
        <scheme val="minor"/>
      </rPr>
      <t>QC reagent</t>
    </r>
    <r>
      <rPr>
        <sz val="11"/>
        <color theme="1"/>
        <rFont val="Calibri"/>
        <family val="2"/>
        <scheme val="minor"/>
      </rPr>
      <t xml:space="preserve"> = QC included in kit (2 levels per month)</t>
    </r>
  </si>
  <si>
    <t>Option 2</t>
  </si>
  <si>
    <t>Annual tests per year:</t>
  </si>
  <si>
    <r>
      <rPr>
        <b/>
        <sz val="11"/>
        <color theme="1"/>
        <rFont val="Calibri"/>
        <family val="2"/>
        <scheme val="minor"/>
      </rPr>
      <t xml:space="preserve">Test Reagent = </t>
    </r>
    <r>
      <rPr>
        <sz val="11"/>
        <color theme="1"/>
        <rFont val="Calibri"/>
        <family val="2"/>
        <scheme val="minor"/>
      </rPr>
      <t>Cost for kit/box</t>
    </r>
  </si>
  <si>
    <t>Quality Control/test</t>
  </si>
  <si>
    <r>
      <rPr>
        <b/>
        <sz val="11"/>
        <color theme="1"/>
        <rFont val="Calibri"/>
        <family val="2"/>
        <scheme val="minor"/>
      </rPr>
      <t>QC reagent</t>
    </r>
    <r>
      <rPr>
        <sz val="11"/>
        <color theme="1"/>
        <rFont val="Calibri"/>
        <family val="2"/>
        <scheme val="minor"/>
      </rPr>
      <t xml:space="preserve"> = 2/day x 30 days or per IQCP.</t>
    </r>
  </si>
  <si>
    <t>Calibrators/test</t>
  </si>
  <si>
    <r>
      <rPr>
        <b/>
        <sz val="11"/>
        <color theme="1"/>
        <rFont val="Calibri"/>
        <family val="2"/>
        <scheme val="minor"/>
      </rPr>
      <t>Calibrator</t>
    </r>
    <r>
      <rPr>
        <sz val="11"/>
        <color theme="1"/>
        <rFont val="Calibri"/>
        <family val="2"/>
        <scheme val="minor"/>
      </rPr>
      <t xml:space="preserve"> = avg per mo</t>
    </r>
  </si>
  <si>
    <t>N/A</t>
  </si>
  <si>
    <t>Proficiency testing/test</t>
  </si>
  <si>
    <r>
      <t xml:space="preserve">PT survey = </t>
    </r>
    <r>
      <rPr>
        <sz val="11"/>
        <color theme="1"/>
        <rFont val="Calibri"/>
        <family val="2"/>
        <scheme val="minor"/>
      </rPr>
      <t>Cost per year</t>
    </r>
  </si>
  <si>
    <t>Total cost per test</t>
  </si>
  <si>
    <t>CPT code/s</t>
  </si>
  <si>
    <t>Option A (Current)</t>
  </si>
  <si>
    <t>Option B (Proposed)</t>
  </si>
  <si>
    <t>Option A $38/ test, Option B $36.48/ test</t>
  </si>
  <si>
    <t>Option A QC: N/A, Option B QC: 79.97/5 sets, performed each new lot and shipment.</t>
  </si>
  <si>
    <t>Option A and Option B: $474/ year (same survey)</t>
  </si>
  <si>
    <t>Calculation</t>
  </si>
  <si>
    <t>Per test price at 2069 tests per year</t>
  </si>
  <si>
    <r>
      <rPr>
        <b/>
        <sz val="11"/>
        <color theme="1"/>
        <rFont val="Calibri"/>
        <family val="2"/>
        <scheme val="minor"/>
      </rPr>
      <t>Test Reagent</t>
    </r>
    <r>
      <rPr>
        <sz val="11"/>
        <color theme="1"/>
        <rFont val="Calibri"/>
        <family val="2"/>
        <scheme val="minor"/>
      </rPr>
      <t xml:space="preserve"> </t>
    </r>
  </si>
  <si>
    <t>Confirmation Testing</t>
  </si>
  <si>
    <t>Quality Control</t>
  </si>
  <si>
    <t>Included w/ Kit</t>
  </si>
  <si>
    <t>QC reagent</t>
  </si>
  <si>
    <t>Included with Kit, performed every lot and shipment</t>
  </si>
  <si>
    <t>Comes with kit</t>
  </si>
  <si>
    <t>Medicare (CPT 87430)</t>
  </si>
  <si>
    <r>
      <rPr>
        <b/>
        <sz val="11"/>
        <color theme="1"/>
        <rFont val="Calibri"/>
        <family val="2"/>
        <scheme val="minor"/>
      </rPr>
      <t>Revenue</t>
    </r>
    <r>
      <rPr>
        <sz val="11"/>
        <color theme="1"/>
        <rFont val="Calibri"/>
        <family val="2"/>
        <scheme val="minor"/>
      </rPr>
      <t xml:space="preserve"> </t>
    </r>
  </si>
  <si>
    <t>Medicare is the only reimbursement given, not all tests will require confirmation.</t>
  </si>
  <si>
    <t>Medicare (CPT 87081)</t>
  </si>
  <si>
    <t>Medicare (CPT 87651)</t>
  </si>
  <si>
    <t>Option A</t>
  </si>
  <si>
    <t>Option B</t>
  </si>
  <si>
    <t>Option A: $70.23 per Kit, 30 Tests per Kit, Cost: $2.34/Test. Option B: $24.50/Test</t>
  </si>
  <si>
    <t>Option A: Culture; Option B: None</t>
  </si>
  <si>
    <t>Option A: $190/ 4 samples per year, Option B: $525/ 3 samples per year</t>
  </si>
  <si>
    <t xml:space="preserve">Option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</si>
</sst>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44" fontId="0" fillId="0" borderId="0" xfId="1" applyFont="1"/>
    <xf numFmtId="44" fontId="0" fillId="0" borderId="1" xfId="1" applyFont="1" applyBorder="1"/>
    <xf numFmtId="0" fontId="2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0" borderId="4" xfId="0" applyBorder="1"/>
    <xf numFmtId="0" fontId="0" fillId="0" borderId="5" xfId="0" applyBorder="1"/>
    <xf numFmtId="44" fontId="0" fillId="0" borderId="1" xfId="0" applyNumberFormat="1" applyBorder="1"/>
    <xf numFmtId="0" fontId="2" fillId="3" borderId="1" xfId="0" applyFont="1" applyFill="1" applyBorder="1"/>
    <xf numFmtId="44" fontId="2" fillId="0" borderId="1" xfId="0" applyNumberFormat="1" applyFont="1" applyBorder="1"/>
    <xf numFmtId="4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44" fontId="0" fillId="0" borderId="7" xfId="1" applyFont="1" applyBorder="1"/>
    <xf numFmtId="44" fontId="0" fillId="0" borderId="6" xfId="1" applyFont="1" applyBorder="1"/>
    <xf numFmtId="0" fontId="2" fillId="3" borderId="1" xfId="0" applyFont="1" applyFill="1" applyBorder="1" applyAlignment="1">
      <alignment wrapText="1"/>
    </xf>
    <xf numFmtId="0" fontId="4" fillId="0" borderId="0" xfId="0" applyFont="1"/>
    <xf numFmtId="44" fontId="3" fillId="0" borderId="0" xfId="0" applyNumberFormat="1" applyFont="1"/>
    <xf numFmtId="0" fontId="2" fillId="3" borderId="1" xfId="0" applyFont="1" applyFill="1" applyBorder="1" applyAlignment="1">
      <alignment horizontal="center"/>
    </xf>
    <xf numFmtId="44" fontId="3" fillId="0" borderId="1" xfId="1" applyFont="1" applyBorder="1"/>
    <xf numFmtId="44" fontId="5" fillId="0" borderId="0" xfId="0" applyNumberFormat="1" applyFont="1"/>
    <xf numFmtId="0" fontId="5" fillId="0" borderId="1" xfId="0" applyFont="1" applyBorder="1"/>
    <xf numFmtId="44" fontId="5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/>
    </xf>
    <xf numFmtId="44" fontId="3" fillId="0" borderId="1" xfId="0" applyNumberFormat="1" applyFont="1" applyBorder="1"/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44" fontId="0" fillId="0" borderId="2" xfId="0" applyNumberFormat="1" applyBorder="1" applyAlignment="1">
      <alignment vertical="center" wrapText="1"/>
    </xf>
    <xf numFmtId="6" fontId="0" fillId="0" borderId="1" xfId="1" applyNumberFormat="1" applyFont="1" applyBorder="1" applyAlignment="1">
      <alignment horizontal="center" vertical="center" wrapText="1"/>
    </xf>
    <xf numFmtId="8" fontId="0" fillId="0" borderId="1" xfId="1" applyNumberFormat="1" applyFont="1" applyBorder="1" applyAlignment="1">
      <alignment horizontal="center" vertical="center" wrapText="1"/>
    </xf>
    <xf numFmtId="8" fontId="0" fillId="0" borderId="1" xfId="1" applyNumberFormat="1" applyFont="1" applyFill="1" applyBorder="1" applyAlignment="1">
      <alignment horizontal="center" vertical="center" wrapText="1"/>
    </xf>
    <xf numFmtId="8" fontId="0" fillId="2" borderId="1" xfId="0" applyNumberFormat="1" applyFill="1" applyBorder="1"/>
    <xf numFmtId="8" fontId="0" fillId="2" borderId="4" xfId="0" applyNumberFormat="1" applyFill="1" applyBorder="1"/>
    <xf numFmtId="0" fontId="3" fillId="0" borderId="0" xfId="0" applyFont="1"/>
    <xf numFmtId="0" fontId="2" fillId="2" borderId="1" xfId="0" applyFont="1" applyFill="1" applyBorder="1"/>
    <xf numFmtId="8" fontId="0" fillId="0" borderId="1" xfId="1" applyNumberFormat="1" applyFont="1" applyBorder="1" applyAlignment="1">
      <alignment horizontal="right" vertical="center" wrapText="1"/>
    </xf>
    <xf numFmtId="0" fontId="0" fillId="0" borderId="1" xfId="1" applyNumberFormat="1" applyFont="1" applyBorder="1"/>
    <xf numFmtId="6" fontId="0" fillId="0" borderId="1" xfId="1" applyNumberFormat="1" applyFont="1" applyFill="1" applyBorder="1" applyAlignment="1">
      <alignment horizontal="right" vertical="center" wrapText="1"/>
    </xf>
    <xf numFmtId="44" fontId="0" fillId="0" borderId="1" xfId="1" applyFont="1" applyBorder="1" applyAlignment="1">
      <alignment horizontal="right" vertical="center" wrapText="1"/>
    </xf>
    <xf numFmtId="6" fontId="0" fillId="0" borderId="1" xfId="1" applyNumberFormat="1" applyFont="1" applyBorder="1" applyAlignment="1">
      <alignment horizontal="right" vertical="center" wrapText="1"/>
    </xf>
    <xf numFmtId="2" fontId="0" fillId="0" borderId="1" xfId="1" applyNumberFormat="1" applyFont="1" applyBorder="1"/>
    <xf numFmtId="0" fontId="2" fillId="0" borderId="4" xfId="0" applyFont="1" applyBorder="1"/>
    <xf numFmtId="44" fontId="3" fillId="0" borderId="4" xfId="0" applyNumberFormat="1" applyFont="1" applyBorder="1"/>
    <xf numFmtId="0" fontId="4" fillId="0" borderId="1" xfId="0" applyFont="1" applyBorder="1"/>
    <xf numFmtId="44" fontId="5" fillId="0" borderId="0" xfId="1" applyFont="1"/>
    <xf numFmtId="44" fontId="0" fillId="0" borderId="1" xfId="1" applyFont="1" applyFill="1" applyBorder="1"/>
    <xf numFmtId="0" fontId="0" fillId="2" borderId="4" xfId="0" applyFill="1" applyBorder="1"/>
    <xf numFmtId="0" fontId="6" fillId="5" borderId="1" xfId="0" applyFont="1" applyFill="1" applyBorder="1"/>
    <xf numFmtId="0" fontId="8" fillId="4" borderId="0" xfId="0" applyFont="1" applyFill="1" applyAlignment="1">
      <alignment horizontal="left" vertical="center" wrapText="1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4" borderId="1" xfId="0" applyFont="1" applyFill="1" applyBorder="1"/>
    <xf numFmtId="6" fontId="7" fillId="4" borderId="4" xfId="0" applyNumberFormat="1" applyFont="1" applyFill="1" applyBorder="1"/>
    <xf numFmtId="0" fontId="7" fillId="4" borderId="5" xfId="0" applyFont="1" applyFill="1" applyBorder="1"/>
    <xf numFmtId="0" fontId="7" fillId="4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workbookViewId="0">
      <selection activeCell="F23" sqref="F23"/>
    </sheetView>
  </sheetViews>
  <sheetFormatPr baseColWidth="10" defaultColWidth="35.33203125" defaultRowHeight="15" x14ac:dyDescent="0.2"/>
  <cols>
    <col min="1" max="1" width="27.83203125" bestFit="1" customWidth="1"/>
    <col min="2" max="2" width="16.33203125" customWidth="1"/>
    <col min="3" max="3" width="11.6640625" customWidth="1"/>
    <col min="4" max="4" width="13.33203125" bestFit="1" customWidth="1"/>
    <col min="5" max="5" width="23.5" customWidth="1"/>
    <col min="6" max="6" width="71.1640625" bestFit="1" customWidth="1"/>
    <col min="7" max="7" width="50.83203125" bestFit="1" customWidth="1"/>
  </cols>
  <sheetData>
    <row r="1" spans="1:7" x14ac:dyDescent="0.2">
      <c r="C1" s="54" t="s">
        <v>18</v>
      </c>
      <c r="D1" s="55"/>
      <c r="E1" s="14"/>
    </row>
    <row r="2" spans="1:7" ht="16" x14ac:dyDescent="0.2">
      <c r="A2" s="27" t="s">
        <v>8</v>
      </c>
      <c r="B2" s="27" t="s">
        <v>17</v>
      </c>
      <c r="C2" s="18" t="s">
        <v>58</v>
      </c>
      <c r="D2" s="18" t="s">
        <v>22</v>
      </c>
      <c r="E2" s="15"/>
      <c r="F2" s="9" t="s">
        <v>39</v>
      </c>
      <c r="G2" s="9" t="s">
        <v>2</v>
      </c>
    </row>
    <row r="3" spans="1:7" ht="16" x14ac:dyDescent="0.2">
      <c r="A3" s="26" t="s">
        <v>1</v>
      </c>
      <c r="B3" s="34"/>
      <c r="C3" s="1"/>
      <c r="D3" s="2"/>
      <c r="E3" s="16"/>
      <c r="F3" s="4" t="s">
        <v>4</v>
      </c>
      <c r="G3" s="36"/>
    </row>
    <row r="4" spans="1:7" ht="16" x14ac:dyDescent="0.2">
      <c r="A4" s="26" t="s">
        <v>25</v>
      </c>
      <c r="B4" s="35"/>
      <c r="C4" s="2"/>
      <c r="D4" s="2"/>
      <c r="E4" s="16"/>
      <c r="F4" s="4" t="s">
        <v>21</v>
      </c>
      <c r="G4" s="36"/>
    </row>
    <row r="5" spans="1:7" ht="16" x14ac:dyDescent="0.2">
      <c r="A5" s="26" t="s">
        <v>27</v>
      </c>
      <c r="B5" s="29"/>
      <c r="C5" s="2">
        <v>0</v>
      </c>
      <c r="D5" s="2">
        <v>0</v>
      </c>
      <c r="E5" s="16"/>
      <c r="F5" s="4" t="s">
        <v>15</v>
      </c>
      <c r="G5" s="5"/>
    </row>
    <row r="6" spans="1:7" ht="16" x14ac:dyDescent="0.2">
      <c r="A6" s="26" t="s">
        <v>30</v>
      </c>
      <c r="B6" s="33"/>
      <c r="C6" s="2"/>
      <c r="D6" s="2"/>
      <c r="E6" s="16"/>
      <c r="F6" s="6" t="s">
        <v>3</v>
      </c>
      <c r="G6" s="37"/>
    </row>
    <row r="7" spans="1:7" ht="16" x14ac:dyDescent="0.2">
      <c r="A7" s="31" t="s">
        <v>32</v>
      </c>
      <c r="B7" s="32">
        <f>SUM(B3:B6)</f>
        <v>0</v>
      </c>
      <c r="C7" s="22">
        <f>SUM(C3:C6)</f>
        <v>0</v>
      </c>
      <c r="D7" s="22">
        <f>SUM(D3:D6)</f>
        <v>0</v>
      </c>
      <c r="E7" s="17"/>
      <c r="F7" s="7"/>
      <c r="G7" s="7"/>
    </row>
    <row r="8" spans="1:7" ht="16" x14ac:dyDescent="0.2">
      <c r="A8" s="21" t="s">
        <v>9</v>
      </c>
      <c r="B8" s="18" t="s">
        <v>11</v>
      </c>
      <c r="C8" s="17"/>
    </row>
    <row r="9" spans="1:7" ht="16" x14ac:dyDescent="0.2">
      <c r="A9" s="26" t="s">
        <v>20</v>
      </c>
      <c r="B9" s="2"/>
      <c r="C9" s="8"/>
      <c r="D9" s="2">
        <f>(B9*15)</f>
        <v>0</v>
      </c>
      <c r="E9" s="17"/>
      <c r="F9" s="4" t="s">
        <v>19</v>
      </c>
      <c r="G9" s="5"/>
    </row>
    <row r="10" spans="1:7" ht="16" x14ac:dyDescent="0.2">
      <c r="A10" s="26" t="s">
        <v>6</v>
      </c>
      <c r="B10" s="2"/>
      <c r="C10" s="8"/>
      <c r="D10" s="2">
        <f>B10*15</f>
        <v>0</v>
      </c>
      <c r="E10" s="17"/>
      <c r="F10" s="4" t="s">
        <v>7</v>
      </c>
      <c r="G10" s="5"/>
    </row>
    <row r="11" spans="1:7" ht="16" x14ac:dyDescent="0.2">
      <c r="A11" s="31" t="s">
        <v>12</v>
      </c>
      <c r="B11" s="19"/>
      <c r="C11" s="28">
        <f>SUM(C9:C10)</f>
        <v>0</v>
      </c>
      <c r="D11" s="28">
        <f>SUM(D9:D10)</f>
        <v>0</v>
      </c>
      <c r="E11" s="17"/>
    </row>
    <row r="12" spans="1:7" ht="16" x14ac:dyDescent="0.2">
      <c r="A12" s="26" t="s">
        <v>33</v>
      </c>
      <c r="B12" s="19"/>
      <c r="C12" s="38"/>
      <c r="D12" s="38"/>
    </row>
    <row r="13" spans="1:7" x14ac:dyDescent="0.2">
      <c r="E13" s="9" t="s">
        <v>5</v>
      </c>
    </row>
    <row r="14" spans="1:7" ht="19" x14ac:dyDescent="0.25">
      <c r="A14" s="21" t="s">
        <v>10</v>
      </c>
      <c r="B14" s="24"/>
      <c r="C14" s="25">
        <f>C11-C7</f>
        <v>0</v>
      </c>
      <c r="D14" s="25">
        <f>D11-D7</f>
        <v>0</v>
      </c>
      <c r="E14" s="10">
        <f>C14-D14</f>
        <v>0</v>
      </c>
    </row>
    <row r="15" spans="1:7" x14ac:dyDescent="0.2">
      <c r="A15" s="13"/>
    </row>
    <row r="16" spans="1:7" ht="19" x14ac:dyDescent="0.25">
      <c r="A16" s="21" t="s">
        <v>13</v>
      </c>
      <c r="C16" s="23">
        <f>C14*12</f>
        <v>0</v>
      </c>
      <c r="D16" s="23">
        <f>D14*12</f>
        <v>0</v>
      </c>
      <c r="E16" s="23">
        <f>C16-D16</f>
        <v>0</v>
      </c>
    </row>
    <row r="17" spans="1:1" x14ac:dyDescent="0.2">
      <c r="A17" s="11"/>
    </row>
    <row r="18" spans="1:1" x14ac:dyDescent="0.2">
      <c r="A18" s="12"/>
    </row>
    <row r="19" spans="1:1" x14ac:dyDescent="0.2">
      <c r="A19" s="11"/>
    </row>
  </sheetData>
  <mergeCells count="1">
    <mergeCell ref="C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241CF-29C4-41F5-8E90-40B20227FD39}">
  <dimension ref="A1:H19"/>
  <sheetViews>
    <sheetView tabSelected="1" topLeftCell="G1" workbookViewId="0">
      <selection activeCell="I10" sqref="I10"/>
    </sheetView>
  </sheetViews>
  <sheetFormatPr baseColWidth="10" defaultColWidth="35.33203125" defaultRowHeight="15" x14ac:dyDescent="0.2"/>
  <cols>
    <col min="1" max="1" width="27.83203125" bestFit="1" customWidth="1"/>
    <col min="2" max="2" width="16.33203125" customWidth="1"/>
    <col min="3" max="3" width="17.6640625" bestFit="1" customWidth="1"/>
    <col min="4" max="4" width="19.33203125" bestFit="1" customWidth="1"/>
    <col min="5" max="5" width="23.5" customWidth="1"/>
    <col min="6" max="6" width="71.1640625" bestFit="1" customWidth="1"/>
    <col min="7" max="7" width="72.33203125" customWidth="1"/>
  </cols>
  <sheetData>
    <row r="1" spans="1:8" x14ac:dyDescent="0.2">
      <c r="B1" s="56" t="s">
        <v>23</v>
      </c>
      <c r="C1" s="56"/>
      <c r="D1" s="39">
        <v>805</v>
      </c>
      <c r="E1" s="14"/>
    </row>
    <row r="2" spans="1:8" x14ac:dyDescent="0.2">
      <c r="A2" s="27" t="s">
        <v>8</v>
      </c>
      <c r="B2" s="27" t="s">
        <v>17</v>
      </c>
      <c r="C2" s="9" t="s">
        <v>34</v>
      </c>
      <c r="D2" s="9" t="s">
        <v>35</v>
      </c>
      <c r="E2" s="15"/>
      <c r="F2" s="9" t="s">
        <v>39</v>
      </c>
      <c r="G2" s="52" t="s">
        <v>2</v>
      </c>
    </row>
    <row r="3" spans="1:8" ht="16" x14ac:dyDescent="0.2">
      <c r="A3" s="26" t="s">
        <v>1</v>
      </c>
      <c r="B3" s="40"/>
      <c r="C3" s="41">
        <v>38</v>
      </c>
      <c r="D3" s="2">
        <v>36.479999999999997</v>
      </c>
      <c r="E3" s="16"/>
      <c r="F3" s="4" t="s">
        <v>24</v>
      </c>
      <c r="G3" s="57" t="s">
        <v>36</v>
      </c>
    </row>
    <row r="4" spans="1:8" ht="16" x14ac:dyDescent="0.2">
      <c r="A4" s="26" t="s">
        <v>25</v>
      </c>
      <c r="B4" s="42"/>
      <c r="C4" s="41">
        <f>B4/D1</f>
        <v>0</v>
      </c>
      <c r="D4" s="2">
        <v>0</v>
      </c>
      <c r="E4" s="16"/>
      <c r="F4" s="4" t="s">
        <v>26</v>
      </c>
      <c r="G4" s="57" t="s">
        <v>37</v>
      </c>
    </row>
    <row r="5" spans="1:8" ht="18" x14ac:dyDescent="0.2">
      <c r="A5" s="26" t="s">
        <v>27</v>
      </c>
      <c r="B5" s="43"/>
      <c r="C5" s="41">
        <f>B5/D1</f>
        <v>0</v>
      </c>
      <c r="D5" s="2">
        <v>0</v>
      </c>
      <c r="E5" s="16"/>
      <c r="F5" s="4" t="s">
        <v>28</v>
      </c>
      <c r="G5" s="57" t="s">
        <v>29</v>
      </c>
      <c r="H5" s="53"/>
    </row>
    <row r="6" spans="1:8" ht="16" x14ac:dyDescent="0.2">
      <c r="A6" s="26" t="s">
        <v>30</v>
      </c>
      <c r="B6" s="44"/>
      <c r="C6" s="45">
        <v>0.59</v>
      </c>
      <c r="D6" s="45">
        <v>0.59</v>
      </c>
      <c r="E6" s="16"/>
      <c r="F6" s="46" t="s">
        <v>31</v>
      </c>
      <c r="G6" s="58" t="s">
        <v>38</v>
      </c>
    </row>
    <row r="7" spans="1:8" ht="16" x14ac:dyDescent="0.2">
      <c r="A7" s="31" t="s">
        <v>32</v>
      </c>
      <c r="B7" s="32">
        <f>SUM(B3:B6)</f>
        <v>0</v>
      </c>
      <c r="C7" s="22">
        <f>SUM(C3:C6)</f>
        <v>38.590000000000003</v>
      </c>
      <c r="D7" s="22">
        <f>SUM(D3:D6)</f>
        <v>37.07</v>
      </c>
      <c r="E7" s="17"/>
      <c r="F7" s="7"/>
      <c r="G7" s="59"/>
    </row>
    <row r="8" spans="1:8" ht="16" x14ac:dyDescent="0.2">
      <c r="A8" s="21" t="s">
        <v>9</v>
      </c>
      <c r="B8" s="18" t="s">
        <v>11</v>
      </c>
      <c r="C8" s="17"/>
      <c r="G8" s="60"/>
    </row>
    <row r="9" spans="1:8" ht="16" x14ac:dyDescent="0.2">
      <c r="A9" s="26" t="s">
        <v>20</v>
      </c>
      <c r="B9" s="2"/>
      <c r="C9" s="8">
        <v>123.61</v>
      </c>
      <c r="D9" s="2">
        <v>123.61</v>
      </c>
      <c r="E9" s="17"/>
      <c r="F9" s="4" t="s">
        <v>19</v>
      </c>
      <c r="G9" s="57" t="s">
        <v>14</v>
      </c>
    </row>
    <row r="10" spans="1:8" ht="16" x14ac:dyDescent="0.2">
      <c r="A10" s="26" t="s">
        <v>6</v>
      </c>
      <c r="B10" s="2"/>
      <c r="C10" s="8">
        <v>89.29</v>
      </c>
      <c r="D10" s="2">
        <v>89.29</v>
      </c>
      <c r="E10" s="17"/>
      <c r="F10" s="4" t="s">
        <v>7</v>
      </c>
      <c r="G10" s="57" t="s">
        <v>14</v>
      </c>
    </row>
    <row r="11" spans="1:8" ht="16" x14ac:dyDescent="0.2">
      <c r="A11" s="31" t="s">
        <v>12</v>
      </c>
      <c r="B11" s="19"/>
      <c r="C11" s="47">
        <f>AVERAGE(C9:C10)</f>
        <v>106.45</v>
      </c>
      <c r="D11" s="47">
        <f>AVERAGE(D9:D10)</f>
        <v>106.45</v>
      </c>
      <c r="E11" s="17"/>
    </row>
    <row r="12" spans="1:8" ht="16" x14ac:dyDescent="0.2">
      <c r="A12" s="26" t="s">
        <v>33</v>
      </c>
      <c r="B12" s="48"/>
      <c r="C12" s="48"/>
      <c r="D12" s="48"/>
    </row>
    <row r="13" spans="1:8" x14ac:dyDescent="0.2">
      <c r="E13" s="9" t="s">
        <v>5</v>
      </c>
    </row>
    <row r="14" spans="1:8" ht="19" x14ac:dyDescent="0.25">
      <c r="A14" s="21" t="s">
        <v>10</v>
      </c>
      <c r="B14" s="24"/>
      <c r="C14" s="25">
        <f>C11-C7</f>
        <v>67.86</v>
      </c>
      <c r="D14" s="25">
        <f>D11-D7</f>
        <v>69.38</v>
      </c>
      <c r="E14" s="10">
        <f>D14-C14</f>
        <v>1.519999999999996</v>
      </c>
    </row>
    <row r="15" spans="1:8" x14ac:dyDescent="0.2">
      <c r="A15" s="13"/>
    </row>
    <row r="16" spans="1:8" ht="19" x14ac:dyDescent="0.25">
      <c r="A16" s="21" t="s">
        <v>13</v>
      </c>
      <c r="C16" s="49">
        <f>(C14*D1)+474</f>
        <v>55101.3</v>
      </c>
      <c r="D16" s="49">
        <f>(D14*D1)+79.97+474</f>
        <v>56404.869999999995</v>
      </c>
      <c r="E16" s="49">
        <f>D16-C14</f>
        <v>56337.009999999995</v>
      </c>
    </row>
    <row r="17" spans="1:1" x14ac:dyDescent="0.2">
      <c r="A17" s="11"/>
    </row>
    <row r="18" spans="1:1" x14ac:dyDescent="0.2">
      <c r="A18" s="12"/>
    </row>
    <row r="19" spans="1:1" x14ac:dyDescent="0.2">
      <c r="A19" s="11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F7A8B-4C0A-4CF8-8D19-C65D684E09FE}">
  <dimension ref="A1:G21"/>
  <sheetViews>
    <sheetView workbookViewId="0">
      <selection activeCell="G17" sqref="G17"/>
    </sheetView>
  </sheetViews>
  <sheetFormatPr baseColWidth="10" defaultColWidth="35.33203125" defaultRowHeight="15" x14ac:dyDescent="0.2"/>
  <cols>
    <col min="1" max="1" width="27.83203125" bestFit="1" customWidth="1"/>
    <col min="2" max="2" width="15.5" bestFit="1" customWidth="1"/>
    <col min="3" max="3" width="16.83203125" bestFit="1" customWidth="1"/>
    <col min="4" max="4" width="19.5" bestFit="1" customWidth="1"/>
    <col min="5" max="5" width="23.5" customWidth="1"/>
    <col min="6" max="6" width="31" bestFit="1" customWidth="1"/>
    <col min="7" max="7" width="120.83203125" bestFit="1" customWidth="1"/>
  </cols>
  <sheetData>
    <row r="1" spans="1:7" x14ac:dyDescent="0.2">
      <c r="C1" s="54" t="s">
        <v>40</v>
      </c>
      <c r="D1" s="55"/>
      <c r="E1" s="14"/>
    </row>
    <row r="2" spans="1:7" x14ac:dyDescent="0.2">
      <c r="A2" s="27" t="s">
        <v>8</v>
      </c>
      <c r="B2" s="27" t="s">
        <v>17</v>
      </c>
      <c r="C2" s="9" t="s">
        <v>53</v>
      </c>
      <c r="D2" s="9" t="s">
        <v>54</v>
      </c>
      <c r="E2" s="15"/>
      <c r="F2" s="9" t="s">
        <v>39</v>
      </c>
      <c r="G2" s="9" t="s">
        <v>2</v>
      </c>
    </row>
    <row r="3" spans="1:7" ht="16" x14ac:dyDescent="0.2">
      <c r="A3" s="26" t="s">
        <v>1</v>
      </c>
      <c r="B3" s="29"/>
      <c r="C3" s="1">
        <v>2.34</v>
      </c>
      <c r="D3" s="2">
        <v>24.5</v>
      </c>
      <c r="E3" s="16"/>
      <c r="F3" s="4" t="s">
        <v>41</v>
      </c>
      <c r="G3" s="5" t="s">
        <v>55</v>
      </c>
    </row>
    <row r="4" spans="1:7" ht="16" x14ac:dyDescent="0.2">
      <c r="A4" s="26" t="s">
        <v>42</v>
      </c>
      <c r="B4" s="29"/>
      <c r="C4" s="1">
        <v>0.1</v>
      </c>
      <c r="D4" s="2">
        <v>0</v>
      </c>
      <c r="E4" s="16"/>
      <c r="F4" s="3" t="s">
        <v>42</v>
      </c>
      <c r="G4" s="5" t="s">
        <v>56</v>
      </c>
    </row>
    <row r="5" spans="1:7" ht="16" x14ac:dyDescent="0.2">
      <c r="A5" s="26" t="s">
        <v>43</v>
      </c>
      <c r="B5" s="30"/>
      <c r="C5" s="2" t="s">
        <v>44</v>
      </c>
      <c r="D5" s="2" t="s">
        <v>44</v>
      </c>
      <c r="E5" s="16"/>
      <c r="F5" s="3" t="s">
        <v>45</v>
      </c>
      <c r="G5" s="5" t="s">
        <v>46</v>
      </c>
    </row>
    <row r="6" spans="1:7" ht="16" x14ac:dyDescent="0.2">
      <c r="A6" s="26" t="s">
        <v>16</v>
      </c>
      <c r="B6" s="29"/>
      <c r="C6" s="2" t="s">
        <v>29</v>
      </c>
      <c r="D6" s="2" t="s">
        <v>29</v>
      </c>
      <c r="E6" s="16"/>
      <c r="F6" s="4" t="s">
        <v>15</v>
      </c>
      <c r="G6" s="5" t="s">
        <v>47</v>
      </c>
    </row>
    <row r="7" spans="1:7" ht="16" x14ac:dyDescent="0.2">
      <c r="A7" s="26" t="s">
        <v>0</v>
      </c>
      <c r="B7" s="29"/>
      <c r="C7" s="50">
        <v>190</v>
      </c>
      <c r="D7" s="50">
        <v>525</v>
      </c>
      <c r="E7" s="17"/>
      <c r="F7" s="6" t="s">
        <v>3</v>
      </c>
      <c r="G7" s="51" t="s">
        <v>57</v>
      </c>
    </row>
    <row r="8" spans="1:7" ht="16" x14ac:dyDescent="0.2">
      <c r="A8" s="31" t="s">
        <v>12</v>
      </c>
      <c r="B8" s="32">
        <f>SUM(B3:B7)</f>
        <v>0</v>
      </c>
      <c r="C8" s="22">
        <f>SUM(C3:C6)</f>
        <v>2.44</v>
      </c>
      <c r="D8" s="22">
        <f>SUM(D3:D6)</f>
        <v>24.5</v>
      </c>
      <c r="F8" s="7"/>
      <c r="G8" s="7"/>
    </row>
    <row r="9" spans="1:7" ht="16" x14ac:dyDescent="0.2">
      <c r="A9" s="21" t="s">
        <v>9</v>
      </c>
      <c r="B9" s="18" t="s">
        <v>11</v>
      </c>
      <c r="C9" s="17"/>
      <c r="E9" s="17"/>
    </row>
    <row r="10" spans="1:7" ht="16" x14ac:dyDescent="0.2">
      <c r="A10" s="26" t="s">
        <v>48</v>
      </c>
      <c r="B10" s="2"/>
      <c r="C10" s="8">
        <v>16.809999999999999</v>
      </c>
      <c r="D10" s="2">
        <v>0</v>
      </c>
      <c r="E10" s="17"/>
      <c r="F10" s="4" t="s">
        <v>49</v>
      </c>
      <c r="G10" s="5" t="s">
        <v>50</v>
      </c>
    </row>
    <row r="11" spans="1:7" ht="16" x14ac:dyDescent="0.2">
      <c r="A11" s="26" t="s">
        <v>51</v>
      </c>
      <c r="B11" s="2"/>
      <c r="C11" s="8">
        <v>6.63</v>
      </c>
      <c r="D11" s="2">
        <v>0</v>
      </c>
      <c r="E11" s="17"/>
    </row>
    <row r="12" spans="1:7" ht="16" x14ac:dyDescent="0.2">
      <c r="A12" s="26" t="s">
        <v>52</v>
      </c>
      <c r="B12" s="2"/>
      <c r="C12" s="8">
        <v>0</v>
      </c>
      <c r="D12" s="2">
        <v>35.090000000000003</v>
      </c>
    </row>
    <row r="13" spans="1:7" ht="16" x14ac:dyDescent="0.2">
      <c r="A13" s="31" t="s">
        <v>12</v>
      </c>
      <c r="B13" s="19"/>
      <c r="C13" s="28">
        <v>16.809999999999999</v>
      </c>
      <c r="D13" s="28">
        <v>35.090000000000003</v>
      </c>
      <c r="E13" s="9" t="s">
        <v>5</v>
      </c>
    </row>
    <row r="14" spans="1:7" ht="16" x14ac:dyDescent="0.2">
      <c r="B14" s="19"/>
      <c r="C14" s="20"/>
      <c r="D14" s="20"/>
      <c r="E14" s="10">
        <f>C16-D16</f>
        <v>3.7799999999999958</v>
      </c>
    </row>
    <row r="16" spans="1:7" ht="19" x14ac:dyDescent="0.25">
      <c r="A16" s="21" t="s">
        <v>10</v>
      </c>
      <c r="B16" s="24"/>
      <c r="C16" s="25">
        <f>C13-C8</f>
        <v>14.37</v>
      </c>
      <c r="D16" s="25">
        <f>D13-D8</f>
        <v>10.590000000000003</v>
      </c>
      <c r="E16" s="23">
        <f>C18-D18</f>
        <v>7485.8199999999924</v>
      </c>
    </row>
    <row r="17" spans="1:4" x14ac:dyDescent="0.2">
      <c r="A17" s="13"/>
    </row>
    <row r="18" spans="1:4" ht="19" x14ac:dyDescent="0.25">
      <c r="A18" s="21" t="s">
        <v>13</v>
      </c>
      <c r="C18" s="23">
        <f>(C16*2069)+C7</f>
        <v>29921.53</v>
      </c>
      <c r="D18" s="23">
        <f>(D16*2069)+D7</f>
        <v>22435.710000000006</v>
      </c>
    </row>
    <row r="19" spans="1:4" x14ac:dyDescent="0.2">
      <c r="A19" s="11"/>
    </row>
    <row r="20" spans="1:4" x14ac:dyDescent="0.2">
      <c r="A20" s="12"/>
    </row>
    <row r="21" spans="1:4" x14ac:dyDescent="0.2">
      <c r="A21" s="11"/>
    </row>
  </sheetData>
  <mergeCells count="1">
    <mergeCell ref="C1:D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per day</vt:lpstr>
      <vt:lpstr>EXAMPLE 1</vt:lpstr>
      <vt:lpstr>EXAMPLE 2</vt:lpstr>
    </vt:vector>
  </TitlesOfParts>
  <Company>Bryan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Nickel</dc:creator>
  <cp:lastModifiedBy>Sabina Pacula-Cwanek</cp:lastModifiedBy>
  <dcterms:created xsi:type="dcterms:W3CDTF">2020-08-28T19:50:46Z</dcterms:created>
  <dcterms:modified xsi:type="dcterms:W3CDTF">2024-03-12T20:34:50Z</dcterms:modified>
</cp:coreProperties>
</file>